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435" windowWidth="14115" windowHeight="7080" activeTab="0"/>
  </bookViews>
  <sheets>
    <sheet name="Sammanställning" sheetId="1" r:id="rId1"/>
    <sheet name="Ernst &amp; Young" sheetId="2" r:id="rId2"/>
    <sheet name="Grant Thornton" sheetId="3" r:id="rId3"/>
  </sheets>
  <definedNames/>
  <calcPr fullCalcOnLoad="1"/>
</workbook>
</file>

<file path=xl/sharedStrings.xml><?xml version="1.0" encoding="utf-8"?>
<sst xmlns="http://schemas.openxmlformats.org/spreadsheetml/2006/main" count="78" uniqueCount="55">
  <si>
    <t>Beräkning av real kalkylränta före skatt</t>
  </si>
  <si>
    <t>min</t>
  </si>
  <si>
    <t>max</t>
  </si>
  <si>
    <t>Riskfri ränta</t>
  </si>
  <si>
    <t>Marknadsriskpremium</t>
  </si>
  <si>
    <t>Bolagsskattesats</t>
  </si>
  <si>
    <t>Asset beta</t>
  </si>
  <si>
    <t>Riskpremietillägg EK (illikviditet)</t>
  </si>
  <si>
    <t>Inflationsförväntning</t>
  </si>
  <si>
    <t>Riskpremietillägg SK (lånat) Kreditriskpremie</t>
  </si>
  <si>
    <t>Skuldandel SK/(SK+EK), (D/(D+E))</t>
  </si>
  <si>
    <t>Equity beta</t>
  </si>
  <si>
    <t>Kostnad EK nom. efter skatt</t>
  </si>
  <si>
    <t>Kostnad SK nom. före skatt</t>
  </si>
  <si>
    <t>Kostnad SK nom. efter skatt</t>
  </si>
  <si>
    <t>Nom. WACC efter skatt</t>
  </si>
  <si>
    <t>Nom. WACC före skatt</t>
  </si>
  <si>
    <t>Lånekostnad före skatt</t>
  </si>
  <si>
    <t>Kostnad EK real. efter skatt</t>
  </si>
  <si>
    <t>Kostnad SK real efter skatt</t>
  </si>
  <si>
    <t>Real WACC efter skatt</t>
  </si>
  <si>
    <t xml:space="preserve">Real WACC före skatt </t>
  </si>
  <si>
    <t>Nom. WACC före skatt med 20% effektiv skatt</t>
  </si>
  <si>
    <t>Real WACC före skatt (med 20% effektiv skatt)</t>
  </si>
  <si>
    <t>Maxvärde med ändring</t>
  </si>
  <si>
    <t>Minvärde med ändring</t>
  </si>
  <si>
    <t>Grant Thornton</t>
  </si>
  <si>
    <t>Skuldandel SK/(SK+EK), (D/(D+E)) Belåningsgrad</t>
  </si>
  <si>
    <t>Nom. WACC före skatt (standardmetod)</t>
  </si>
  <si>
    <t>Ernst &amp; Young</t>
  </si>
  <si>
    <t>Intervall</t>
  </si>
  <si>
    <t>Nedre gräns</t>
  </si>
  <si>
    <t>Övre gräns</t>
  </si>
  <si>
    <t>Ingångsvärde: real ränta före skatt. Standardmetoden.</t>
  </si>
  <si>
    <t>Den riskfria räntan (4 %)</t>
  </si>
  <si>
    <t>Kapitalstruktur i elnätsföretag. Andelen skulder (50 %)</t>
  </si>
  <si>
    <t>Real ränta före skatt vid 20% skatt</t>
  </si>
  <si>
    <t>Den icke-systematiska risken. Premie för bristande likviditet (0,5 %)</t>
  </si>
  <si>
    <t>Kommentar</t>
  </si>
  <si>
    <t>4% riskfri ränta</t>
  </si>
  <si>
    <t xml:space="preserve">4% riskfri ränta och 0,5% illikviditetsfaktor </t>
  </si>
  <si>
    <t xml:space="preserve">4% riskfri ränta och 0,5% illikviditetsfaktor och 50% skuldandel </t>
  </si>
  <si>
    <t>Standarmetoden (26,3% skatt används för de fyra ändringarna</t>
  </si>
  <si>
    <t>Här effektiv skatt 20%</t>
  </si>
  <si>
    <t>Beslutad ränta</t>
  </si>
  <si>
    <t>mittvärdet</t>
  </si>
  <si>
    <t>procent</t>
  </si>
  <si>
    <t>Den systematiska risken och konvergensen mot 1,0 (Bloomberg)</t>
  </si>
  <si>
    <t xml:space="preserve">Bloombergomräkningen har ej bedömsts nödvändig av E&amp;Y </t>
  </si>
  <si>
    <t>Räntenivåer vid ändring av ingående parametrar (ackumulerad förändring)</t>
  </si>
  <si>
    <t>Ingångsvärden Grant Thornton</t>
  </si>
  <si>
    <t>Ingångsvärden Ernst&amp;Young</t>
  </si>
  <si>
    <t>Skuldsättningsgrad SK/EK (D/E-ratio)</t>
  </si>
  <si>
    <t>Real WACC före skatt (standardmetod)</t>
  </si>
  <si>
    <t>EI:s beräkningar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</si>
</sst>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%"/>
    <numFmt numFmtId="165" formatCode="0.000"/>
    <numFmt numFmtId="166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2"/>
      <color indexed="18"/>
      <name val="Calibri"/>
      <family val="2"/>
    </font>
    <font>
      <sz val="11"/>
      <color indexed="18"/>
      <name val="Calibri"/>
      <family val="2"/>
    </font>
    <font>
      <sz val="10"/>
      <color indexed="8"/>
      <name val="Palatino Linotype"/>
      <family val="1"/>
    </font>
    <font>
      <sz val="14"/>
      <color indexed="8"/>
      <name val="Calibri"/>
      <family val="2"/>
    </font>
    <font>
      <b/>
      <sz val="11"/>
      <color indexed="1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0"/>
      <color theme="1"/>
      <name val="Palatino Linotype"/>
      <family val="1"/>
    </font>
    <font>
      <sz val="14"/>
      <color theme="1"/>
      <name val="Calibri"/>
      <family val="2"/>
    </font>
    <font>
      <sz val="11"/>
      <color theme="3" tint="-0.24997000396251678"/>
      <name val="Calibri"/>
      <family val="2"/>
    </font>
    <font>
      <sz val="12"/>
      <color theme="3" tint="-0.24997000396251678"/>
      <name val="Calibri"/>
      <family val="2"/>
    </font>
    <font>
      <b/>
      <sz val="11"/>
      <color theme="3" tint="-0.2499700039625167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8" fillId="22" borderId="0" applyNumberFormat="0" applyBorder="0" applyAlignment="0" applyProtection="0"/>
    <xf numFmtId="0" fontId="29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31" borderId="3" applyNumberFormat="0" applyAlignment="0" applyProtection="0"/>
    <xf numFmtId="0" fontId="33" fillId="0" borderId="4" applyNumberFormat="0" applyFill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0" fontId="39" fillId="0" borderId="0" xfId="0" applyFont="1" applyFill="1" applyBorder="1" applyAlignment="1">
      <alignment/>
    </xf>
    <xf numFmtId="2" fontId="42" fillId="0" borderId="0" xfId="0" applyNumberFormat="1" applyFont="1" applyAlignment="1">
      <alignment/>
    </xf>
    <xf numFmtId="0" fontId="43" fillId="0" borderId="0" xfId="0" applyFont="1" applyBorder="1" applyAlignment="1">
      <alignment vertical="center" wrapText="1"/>
    </xf>
    <xf numFmtId="0" fontId="0" fillId="0" borderId="10" xfId="0" applyBorder="1" applyAlignment="1">
      <alignment/>
    </xf>
    <xf numFmtId="166" fontId="44" fillId="33" borderId="1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left" vertical="top" wrapText="1"/>
    </xf>
    <xf numFmtId="10" fontId="0" fillId="0" borderId="0" xfId="0" applyNumberFormat="1" applyFont="1" applyFill="1" applyAlignment="1">
      <alignment/>
    </xf>
    <xf numFmtId="10" fontId="0" fillId="0" borderId="0" xfId="0" applyNumberFormat="1" applyFill="1" applyAlignment="1">
      <alignment/>
    </xf>
    <xf numFmtId="10" fontId="0" fillId="0" borderId="0" xfId="0" applyNumberFormat="1" applyFont="1" applyFill="1" applyBorder="1" applyAlignment="1">
      <alignment horizontal="right" vertical="top" wrapText="1"/>
    </xf>
    <xf numFmtId="2" fontId="4" fillId="0" borderId="0" xfId="0" applyNumberFormat="1" applyFont="1" applyFill="1" applyAlignment="1">
      <alignment/>
    </xf>
    <xf numFmtId="165" fontId="0" fillId="0" borderId="0" xfId="0" applyNumberFormat="1" applyFill="1" applyAlignment="1">
      <alignment/>
    </xf>
    <xf numFmtId="10" fontId="4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10" fontId="1" fillId="0" borderId="0" xfId="0" applyNumberFormat="1" applyFont="1" applyFill="1" applyBorder="1" applyAlignment="1">
      <alignment/>
    </xf>
    <xf numFmtId="10" fontId="0" fillId="0" borderId="0" xfId="0" applyNumberFormat="1" applyFont="1" applyFill="1" applyBorder="1" applyAlignment="1">
      <alignment/>
    </xf>
    <xf numFmtId="10" fontId="0" fillId="0" borderId="0" xfId="0" applyNumberForma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42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0" fontId="3" fillId="0" borderId="0" xfId="0" applyNumberFormat="1" applyFont="1" applyFill="1" applyBorder="1" applyAlignment="1">
      <alignment/>
    </xf>
    <xf numFmtId="0" fontId="39" fillId="0" borderId="0" xfId="0" applyFont="1" applyFill="1" applyAlignment="1">
      <alignment/>
    </xf>
    <xf numFmtId="10" fontId="42" fillId="0" borderId="0" xfId="0" applyNumberFormat="1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left" vertical="top" wrapText="1"/>
    </xf>
    <xf numFmtId="10" fontId="0" fillId="0" borderId="0" xfId="48" applyNumberFormat="1" applyFont="1" applyFill="1" applyAlignment="1">
      <alignment/>
    </xf>
    <xf numFmtId="164" fontId="0" fillId="0" borderId="0" xfId="48" applyNumberFormat="1" applyFont="1" applyFill="1" applyAlignment="1">
      <alignment/>
    </xf>
    <xf numFmtId="2" fontId="0" fillId="0" borderId="0" xfId="0" applyNumberFormat="1" applyFill="1" applyAlignment="1">
      <alignment/>
    </xf>
    <xf numFmtId="0" fontId="42" fillId="0" borderId="0" xfId="0" applyFont="1" applyFill="1" applyAlignment="1">
      <alignment/>
    </xf>
    <xf numFmtId="0" fontId="0" fillId="0" borderId="0" xfId="0" applyFill="1" applyBorder="1" applyAlignment="1">
      <alignment horizontal="right"/>
    </xf>
    <xf numFmtId="164" fontId="1" fillId="0" borderId="0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10" fontId="4" fillId="0" borderId="0" xfId="0" applyNumberFormat="1" applyFont="1" applyFill="1" applyBorder="1" applyAlignment="1">
      <alignment/>
    </xf>
    <xf numFmtId="2" fontId="1" fillId="0" borderId="0" xfId="49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0" fontId="45" fillId="0" borderId="0" xfId="0" applyNumberFormat="1" applyFont="1" applyFill="1" applyBorder="1" applyAlignment="1">
      <alignment/>
    </xf>
    <xf numFmtId="10" fontId="46" fillId="0" borderId="0" xfId="0" applyNumberFormat="1" applyFont="1" applyFill="1" applyBorder="1" applyAlignment="1">
      <alignment/>
    </xf>
    <xf numFmtId="10" fontId="42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39" fillId="0" borderId="0" xfId="0" applyFont="1" applyFill="1" applyAlignment="1">
      <alignment horizontal="left" vertical="top"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wrapText="1"/>
    </xf>
    <xf numFmtId="10" fontId="39" fillId="0" borderId="0" xfId="0" applyNumberFormat="1" applyFont="1" applyFill="1" applyAlignment="1">
      <alignment/>
    </xf>
    <xf numFmtId="10" fontId="2" fillId="0" borderId="0" xfId="0" applyNumberFormat="1" applyFont="1" applyFill="1" applyBorder="1" applyAlignment="1">
      <alignment/>
    </xf>
    <xf numFmtId="10" fontId="47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39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top" wrapText="1"/>
    </xf>
    <xf numFmtId="0" fontId="0" fillId="34" borderId="15" xfId="0" applyFont="1" applyFill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22" xfId="0" applyFont="1" applyFill="1" applyBorder="1" applyAlignment="1">
      <alignment vertical="center" wrapText="1"/>
    </xf>
    <xf numFmtId="166" fontId="44" fillId="0" borderId="0" xfId="0" applyNumberFormat="1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 vertical="center"/>
    </xf>
    <xf numFmtId="10" fontId="39" fillId="0" borderId="0" xfId="48" applyNumberFormat="1" applyFont="1" applyFill="1" applyAlignment="1">
      <alignment/>
    </xf>
    <xf numFmtId="10" fontId="0" fillId="0" borderId="0" xfId="0" applyNumberFormat="1" applyFont="1" applyFill="1" applyBorder="1" applyAlignment="1">
      <alignment horizontal="left" vertical="top" wrapText="1"/>
    </xf>
    <xf numFmtId="0" fontId="0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39" fillId="0" borderId="0" xfId="0" applyFont="1" applyFill="1" applyAlignment="1">
      <alignment horizontal="center"/>
    </xf>
    <xf numFmtId="0" fontId="39" fillId="0" borderId="0" xfId="0" applyFont="1" applyFill="1" applyBorder="1" applyAlignment="1">
      <alignment horizontal="center"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Procent 2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7.140625" style="0" customWidth="1"/>
    <col min="2" max="5" width="16.140625" style="0" customWidth="1"/>
    <col min="6" max="6" width="23.57421875" style="0" customWidth="1"/>
    <col min="7" max="7" width="5.7109375" style="0" customWidth="1"/>
    <col min="8" max="8" width="9.8515625" style="0" customWidth="1"/>
    <col min="9" max="9" width="9.57421875" style="14" customWidth="1"/>
    <col min="10" max="10" width="10.00390625" style="14" customWidth="1"/>
    <col min="11" max="11" width="10.421875" style="14" customWidth="1"/>
    <col min="12" max="12" width="10.8515625" style="14" customWidth="1"/>
    <col min="13" max="16" width="9.140625" style="14" customWidth="1"/>
  </cols>
  <sheetData>
    <row r="1" spans="1:6" ht="15.75" thickBot="1">
      <c r="A1" s="56" t="s">
        <v>49</v>
      </c>
      <c r="B1" s="55"/>
      <c r="C1" s="55"/>
      <c r="D1" s="55"/>
      <c r="E1" s="55"/>
      <c r="F1" s="55"/>
    </row>
    <row r="2" spans="1:7" ht="15.75" thickBot="1">
      <c r="A2" s="57"/>
      <c r="B2" s="85" t="s">
        <v>26</v>
      </c>
      <c r="C2" s="86"/>
      <c r="D2" s="85" t="s">
        <v>29</v>
      </c>
      <c r="E2" s="86"/>
      <c r="F2" s="58"/>
      <c r="G2" s="3"/>
    </row>
    <row r="3" spans="1:6" ht="28.5" customHeight="1" thickBot="1">
      <c r="A3" s="59" t="s">
        <v>30</v>
      </c>
      <c r="B3" s="60" t="s">
        <v>31</v>
      </c>
      <c r="C3" s="60" t="s">
        <v>32</v>
      </c>
      <c r="D3" s="60" t="s">
        <v>31</v>
      </c>
      <c r="E3" s="61" t="s">
        <v>32</v>
      </c>
      <c r="F3" s="62" t="s">
        <v>38</v>
      </c>
    </row>
    <row r="4" spans="1:7" ht="51" customHeight="1" thickBot="1">
      <c r="A4" s="62" t="s">
        <v>33</v>
      </c>
      <c r="B4" s="63">
        <v>5.33</v>
      </c>
      <c r="C4" s="63">
        <v>6.59</v>
      </c>
      <c r="D4" s="64">
        <v>4.27</v>
      </c>
      <c r="E4" s="65">
        <v>5.81</v>
      </c>
      <c r="F4" s="66" t="s">
        <v>42</v>
      </c>
      <c r="G4" s="4"/>
    </row>
    <row r="5" spans="1:6" ht="39.75" customHeight="1" thickBot="1">
      <c r="A5" s="59" t="s">
        <v>34</v>
      </c>
      <c r="B5" s="67">
        <v>7.57</v>
      </c>
      <c r="C5" s="67">
        <v>9.67</v>
      </c>
      <c r="D5" s="68">
        <v>5.18</v>
      </c>
      <c r="E5" s="69">
        <v>6.72</v>
      </c>
      <c r="F5" s="70" t="s">
        <v>39</v>
      </c>
    </row>
    <row r="6" spans="1:6" ht="50.25" customHeight="1" thickBot="1">
      <c r="A6" s="59" t="s">
        <v>47</v>
      </c>
      <c r="B6" s="71">
        <v>5.27</v>
      </c>
      <c r="C6" s="71">
        <v>6.41</v>
      </c>
      <c r="D6" s="72"/>
      <c r="E6" s="69"/>
      <c r="F6" s="70" t="s">
        <v>48</v>
      </c>
    </row>
    <row r="7" spans="1:6" ht="49.5" customHeight="1" thickBot="1">
      <c r="A7" s="59" t="s">
        <v>37</v>
      </c>
      <c r="B7" s="67">
        <v>6.97</v>
      </c>
      <c r="C7" s="67">
        <v>8.96</v>
      </c>
      <c r="D7" s="73">
        <v>5.56</v>
      </c>
      <c r="E7" s="69">
        <v>6.32</v>
      </c>
      <c r="F7" s="70" t="s">
        <v>40</v>
      </c>
    </row>
    <row r="8" spans="1:6" ht="47.25" customHeight="1" thickBot="1">
      <c r="A8" s="62" t="s">
        <v>35</v>
      </c>
      <c r="B8" s="63">
        <v>5.99</v>
      </c>
      <c r="C8" s="63">
        <v>6.96</v>
      </c>
      <c r="D8" s="64">
        <v>5.44</v>
      </c>
      <c r="E8" s="64">
        <v>6.17</v>
      </c>
      <c r="F8" s="74" t="s">
        <v>41</v>
      </c>
    </row>
    <row r="9" spans="1:10" ht="44.25" customHeight="1" thickBot="1">
      <c r="A9" s="59" t="s">
        <v>36</v>
      </c>
      <c r="B9" s="82">
        <v>4.7</v>
      </c>
      <c r="C9" s="75">
        <v>5.75</v>
      </c>
      <c r="D9" s="68">
        <v>4.86</v>
      </c>
      <c r="E9" s="69">
        <v>5.52</v>
      </c>
      <c r="F9" s="74" t="s">
        <v>43</v>
      </c>
      <c r="H9" s="2"/>
      <c r="J9" s="81"/>
    </row>
    <row r="11" ht="15.75" thickBot="1"/>
    <row r="12" spans="1:2" ht="15">
      <c r="A12" s="80" t="s">
        <v>44</v>
      </c>
      <c r="B12" s="77"/>
    </row>
    <row r="13" spans="1:2" ht="15">
      <c r="A13" s="76"/>
      <c r="B13" s="78"/>
    </row>
    <row r="14" spans="1:2" ht="19.5" thickBot="1">
      <c r="A14" s="5">
        <f>(B9+C9+D9+E9)/4</f>
        <v>5.2075</v>
      </c>
      <c r="B14" s="79" t="s">
        <v>46</v>
      </c>
    </row>
  </sheetData>
  <sheetProtection/>
  <mergeCells count="2">
    <mergeCell ref="B2:C2"/>
    <mergeCell ref="D2:E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0.7109375" style="6" customWidth="1"/>
    <col min="2" max="4" width="11.7109375" style="6" customWidth="1"/>
    <col min="5" max="5" width="9.7109375" style="6" customWidth="1"/>
    <col min="6" max="6" width="14.7109375" style="6" customWidth="1"/>
    <col min="7" max="7" width="11.7109375" style="6" customWidth="1"/>
    <col min="8" max="8" width="14.7109375" style="6" customWidth="1"/>
    <col min="9" max="11" width="9.140625" style="6" customWidth="1"/>
    <col min="12" max="12" width="12.7109375" style="6" customWidth="1"/>
    <col min="13" max="13" width="10.57421875" style="6" customWidth="1"/>
    <col min="14" max="14" width="11.00390625" style="6" customWidth="1"/>
    <col min="15" max="15" width="11.140625" style="6" customWidth="1"/>
    <col min="16" max="16" width="11.57421875" style="6" customWidth="1"/>
    <col min="17" max="17" width="10.8515625" style="6" customWidth="1"/>
    <col min="18" max="18" width="12.7109375" style="6" customWidth="1"/>
    <col min="19" max="19" width="9.140625" style="6" customWidth="1"/>
    <col min="20" max="20" width="12.7109375" style="6" customWidth="1"/>
    <col min="21" max="21" width="9.140625" style="6" customWidth="1"/>
    <col min="22" max="22" width="13.7109375" style="6" customWidth="1"/>
    <col min="23" max="23" width="11.421875" style="6" customWidth="1"/>
    <col min="24" max="24" width="15.140625" style="6" customWidth="1"/>
    <col min="25" max="25" width="9.140625" style="6" customWidth="1"/>
    <col min="26" max="26" width="15.140625" style="6" customWidth="1"/>
    <col min="27" max="27" width="9.140625" style="6" customWidth="1"/>
    <col min="28" max="28" width="15.00390625" style="6" customWidth="1"/>
    <col min="29" max="16384" width="9.140625" style="6" customWidth="1"/>
  </cols>
  <sheetData>
    <row r="1" spans="1:8" ht="15" customHeight="1">
      <c r="A1" s="48" t="s">
        <v>0</v>
      </c>
      <c r="B1" s="88" t="s">
        <v>51</v>
      </c>
      <c r="C1" s="88"/>
      <c r="D1" s="88"/>
      <c r="F1" s="87" t="s">
        <v>54</v>
      </c>
      <c r="G1" s="87"/>
      <c r="H1" s="87"/>
    </row>
    <row r="2" spans="6:9" s="7" customFormat="1" ht="15" customHeight="1">
      <c r="F2" s="29"/>
      <c r="G2" s="29"/>
      <c r="H2" s="29"/>
      <c r="I2" s="29"/>
    </row>
    <row r="3" spans="1:8" ht="30">
      <c r="A3" s="26"/>
      <c r="B3" s="28" t="s">
        <v>1</v>
      </c>
      <c r="C3" s="28" t="s">
        <v>2</v>
      </c>
      <c r="D3" s="28" t="s">
        <v>45</v>
      </c>
      <c r="F3" s="50" t="s">
        <v>25</v>
      </c>
      <c r="H3" s="50" t="s">
        <v>24</v>
      </c>
    </row>
    <row r="4" ht="15" customHeight="1"/>
    <row r="5" spans="1:28" ht="15" customHeight="1">
      <c r="A5" s="6" t="s">
        <v>3</v>
      </c>
      <c r="B5" s="30">
        <v>0.0323</v>
      </c>
      <c r="C5" s="30">
        <v>0.0323</v>
      </c>
      <c r="D5" s="9">
        <f>(B5+C5)/2</f>
        <v>0.0323</v>
      </c>
      <c r="E5" s="9"/>
      <c r="F5" s="9">
        <v>0.04</v>
      </c>
      <c r="G5" s="9"/>
      <c r="H5" s="9">
        <v>0.04</v>
      </c>
      <c r="L5" s="9"/>
      <c r="N5" s="9"/>
      <c r="P5" s="9"/>
      <c r="R5" s="9"/>
      <c r="T5" s="9"/>
      <c r="V5" s="9"/>
      <c r="X5" s="9"/>
      <c r="Z5" s="9"/>
      <c r="AB5" s="9"/>
    </row>
    <row r="6" spans="1:28" ht="15" customHeight="1">
      <c r="A6" s="6" t="s">
        <v>4</v>
      </c>
      <c r="B6" s="30">
        <v>0.05</v>
      </c>
      <c r="C6" s="30">
        <v>0.05</v>
      </c>
      <c r="D6" s="9">
        <f aca="true" t="shared" si="0" ref="D6:D21">(B6+C6)/2</f>
        <v>0.05</v>
      </c>
      <c r="E6" s="9"/>
      <c r="F6" s="9">
        <f>B6</f>
        <v>0.05</v>
      </c>
      <c r="G6" s="9"/>
      <c r="H6" s="9">
        <v>0.05</v>
      </c>
      <c r="L6" s="9"/>
      <c r="N6" s="9"/>
      <c r="P6" s="9"/>
      <c r="R6" s="9"/>
      <c r="T6" s="9"/>
      <c r="V6" s="9"/>
      <c r="X6" s="9"/>
      <c r="Z6" s="9"/>
      <c r="AB6" s="9"/>
    </row>
    <row r="7" spans="1:28" ht="15" customHeight="1">
      <c r="A7" s="6" t="s">
        <v>5</v>
      </c>
      <c r="B7" s="30">
        <v>0.263</v>
      </c>
      <c r="C7" s="30">
        <v>0.263</v>
      </c>
      <c r="D7" s="9">
        <f t="shared" si="0"/>
        <v>0.263</v>
      </c>
      <c r="E7" s="9"/>
      <c r="F7" s="9">
        <f>B7</f>
        <v>0.263</v>
      </c>
      <c r="G7" s="9"/>
      <c r="H7" s="9">
        <v>0.263</v>
      </c>
      <c r="L7" s="9"/>
      <c r="N7" s="9"/>
      <c r="P7" s="9"/>
      <c r="R7" s="9"/>
      <c r="T7" s="9"/>
      <c r="V7" s="9"/>
      <c r="X7" s="9"/>
      <c r="Z7" s="9"/>
      <c r="AB7" s="9"/>
    </row>
    <row r="8" spans="1:28" ht="15" customHeight="1">
      <c r="A8" s="6" t="s">
        <v>6</v>
      </c>
      <c r="B8" s="6">
        <v>0.35</v>
      </c>
      <c r="C8" s="6">
        <v>0.45</v>
      </c>
      <c r="D8" s="32">
        <f t="shared" si="0"/>
        <v>0.4</v>
      </c>
      <c r="E8" s="32"/>
      <c r="F8" s="11">
        <v>0.35</v>
      </c>
      <c r="H8" s="6">
        <v>0.45</v>
      </c>
      <c r="L8" s="20"/>
      <c r="N8" s="20"/>
      <c r="P8" s="20"/>
      <c r="R8" s="20"/>
      <c r="T8" s="20"/>
      <c r="V8" s="11"/>
      <c r="X8" s="11"/>
      <c r="Z8" s="11"/>
      <c r="AB8" s="11"/>
    </row>
    <row r="9" spans="1:28" ht="15" customHeight="1">
      <c r="A9" s="6" t="s">
        <v>7</v>
      </c>
      <c r="B9" s="30">
        <v>0</v>
      </c>
      <c r="C9" s="30">
        <v>0.01</v>
      </c>
      <c r="D9" s="9">
        <f t="shared" si="0"/>
        <v>0.005</v>
      </c>
      <c r="E9" s="9"/>
      <c r="F9" s="13">
        <v>0.005</v>
      </c>
      <c r="G9" s="9"/>
      <c r="H9" s="9">
        <v>0.005</v>
      </c>
      <c r="L9" s="13"/>
      <c r="N9" s="13"/>
      <c r="P9" s="13"/>
      <c r="R9" s="13"/>
      <c r="T9" s="13"/>
      <c r="V9" s="13"/>
      <c r="X9" s="13"/>
      <c r="Z9" s="13"/>
      <c r="AB9" s="13"/>
    </row>
    <row r="10" spans="1:28" ht="15" customHeight="1">
      <c r="A10" s="14" t="s">
        <v>52</v>
      </c>
      <c r="B10" s="12">
        <v>0.7543859649122806</v>
      </c>
      <c r="C10" s="12">
        <v>0.6666666666666667</v>
      </c>
      <c r="D10" s="12">
        <f t="shared" si="0"/>
        <v>0.7105263157894737</v>
      </c>
      <c r="E10" s="12"/>
      <c r="F10" s="11">
        <v>1</v>
      </c>
      <c r="G10" s="12"/>
      <c r="H10" s="12">
        <v>1</v>
      </c>
      <c r="L10" s="11"/>
      <c r="N10" s="11"/>
      <c r="P10" s="11"/>
      <c r="R10" s="11"/>
      <c r="T10" s="11"/>
      <c r="V10" s="11"/>
      <c r="X10" s="11"/>
      <c r="Z10" s="11"/>
      <c r="AB10" s="11"/>
    </row>
    <row r="11" spans="1:28" ht="15" customHeight="1">
      <c r="A11" s="6" t="s">
        <v>8</v>
      </c>
      <c r="B11" s="30">
        <v>0.0206</v>
      </c>
      <c r="C11" s="30">
        <v>0.0206</v>
      </c>
      <c r="D11" s="9">
        <f t="shared" si="0"/>
        <v>0.0206</v>
      </c>
      <c r="E11" s="9"/>
      <c r="F11" s="13">
        <f>D11</f>
        <v>0.0206</v>
      </c>
      <c r="G11" s="9"/>
      <c r="H11" s="9">
        <v>0.0206</v>
      </c>
      <c r="L11" s="13"/>
      <c r="N11" s="13"/>
      <c r="P11" s="13"/>
      <c r="R11" s="13"/>
      <c r="T11" s="13"/>
      <c r="V11" s="13"/>
      <c r="X11" s="13"/>
      <c r="Z11" s="13"/>
      <c r="AB11" s="13"/>
    </row>
    <row r="12" spans="1:28" ht="15" customHeight="1">
      <c r="A12" s="6" t="s">
        <v>9</v>
      </c>
      <c r="B12" s="30">
        <v>0.01</v>
      </c>
      <c r="C12" s="30">
        <v>0.013</v>
      </c>
      <c r="D12" s="9">
        <f t="shared" si="0"/>
        <v>0.0115</v>
      </c>
      <c r="E12" s="9"/>
      <c r="F12" s="13">
        <v>0.01</v>
      </c>
      <c r="G12" s="9"/>
      <c r="H12" s="9">
        <v>0.013</v>
      </c>
      <c r="L12" s="13"/>
      <c r="N12" s="13"/>
      <c r="P12" s="13"/>
      <c r="R12" s="13"/>
      <c r="T12" s="13"/>
      <c r="V12" s="13"/>
      <c r="X12" s="13"/>
      <c r="Z12" s="13"/>
      <c r="AB12" s="13"/>
    </row>
    <row r="13" spans="1:28" ht="15" customHeight="1">
      <c r="A13" s="6" t="s">
        <v>10</v>
      </c>
      <c r="B13" s="12">
        <f>B10/(1+B10)</f>
        <v>0.43</v>
      </c>
      <c r="C13" s="12">
        <f>C10/(1+C10)</f>
        <v>0.4</v>
      </c>
      <c r="D13" s="32">
        <f t="shared" si="0"/>
        <v>0.41500000000000004</v>
      </c>
      <c r="E13" s="32"/>
      <c r="F13" s="11">
        <f>F10/(1+F10)</f>
        <v>0.5</v>
      </c>
      <c r="H13" s="11">
        <f>H10/(1+H10)</f>
        <v>0.5</v>
      </c>
      <c r="L13" s="20"/>
      <c r="N13" s="20"/>
      <c r="P13" s="20"/>
      <c r="R13" s="20"/>
      <c r="T13" s="20"/>
      <c r="V13" s="20"/>
      <c r="X13" s="11"/>
      <c r="Z13" s="11"/>
      <c r="AB13" s="11"/>
    </row>
    <row r="14" spans="1:8" ht="15" customHeight="1">
      <c r="A14" s="6" t="s">
        <v>11</v>
      </c>
      <c r="B14" s="32">
        <f>B8*(1+(1-B7)*B10)</f>
        <v>0.5445938596491228</v>
      </c>
      <c r="C14" s="32">
        <f>C8*(1+(1-C7)*C10)</f>
        <v>0.6711</v>
      </c>
      <c r="D14" s="32">
        <f t="shared" si="0"/>
        <v>0.6078469298245615</v>
      </c>
      <c r="E14" s="32"/>
      <c r="F14" s="32">
        <f>F8*(1+(1-F7)*F10)</f>
        <v>0.60795</v>
      </c>
      <c r="H14" s="32">
        <f>H8*(1+(1-H7)*H10)</f>
        <v>0.7816500000000001</v>
      </c>
    </row>
    <row r="15" spans="1:28" ht="15" customHeight="1">
      <c r="A15" s="6" t="s">
        <v>12</v>
      </c>
      <c r="B15" s="30">
        <f>B5+B14*B6+B9</f>
        <v>0.05952969298245614</v>
      </c>
      <c r="C15" s="30">
        <f>C5+C14*C6+C9</f>
        <v>0.07585499999999999</v>
      </c>
      <c r="D15" s="9">
        <f t="shared" si="0"/>
        <v>0.06769234649122807</v>
      </c>
      <c r="E15" s="9"/>
      <c r="F15" s="9">
        <f>F5+F14*F6+F9</f>
        <v>0.0753975</v>
      </c>
      <c r="G15" s="9"/>
      <c r="H15" s="9">
        <f>H5+H14*H6+H9</f>
        <v>0.0840825</v>
      </c>
      <c r="L15" s="9"/>
      <c r="N15" s="9"/>
      <c r="P15" s="9"/>
      <c r="R15" s="9"/>
      <c r="T15" s="9"/>
      <c r="V15" s="9"/>
      <c r="X15" s="9"/>
      <c r="Z15" s="9"/>
      <c r="AB15" s="9"/>
    </row>
    <row r="16" spans="1:28" ht="15" customHeight="1">
      <c r="A16" s="6" t="s">
        <v>13</v>
      </c>
      <c r="B16" s="30">
        <f>B5+B12</f>
        <v>0.042300000000000004</v>
      </c>
      <c r="C16" s="30">
        <f>C5+C12</f>
        <v>0.0453</v>
      </c>
      <c r="D16" s="9">
        <f t="shared" si="0"/>
        <v>0.043800000000000006</v>
      </c>
      <c r="E16" s="9"/>
      <c r="F16" s="9">
        <f>F5+F12</f>
        <v>0.05</v>
      </c>
      <c r="G16" s="9"/>
      <c r="H16" s="9">
        <f>H5+H12</f>
        <v>0.053</v>
      </c>
      <c r="L16" s="9"/>
      <c r="N16" s="9"/>
      <c r="P16" s="9"/>
      <c r="R16" s="9"/>
      <c r="T16" s="9"/>
      <c r="V16" s="9"/>
      <c r="X16" s="9"/>
      <c r="Z16" s="9"/>
      <c r="AB16" s="9"/>
    </row>
    <row r="17" spans="1:28" ht="15" customHeight="1">
      <c r="A17" s="6" t="s">
        <v>14</v>
      </c>
      <c r="B17" s="30">
        <f>(1-B7)*B16</f>
        <v>0.031175100000000004</v>
      </c>
      <c r="C17" s="30">
        <f>(1-C7)*C16</f>
        <v>0.0333861</v>
      </c>
      <c r="D17" s="9">
        <f t="shared" si="0"/>
        <v>0.032280600000000007</v>
      </c>
      <c r="E17" s="9"/>
      <c r="F17" s="9">
        <f>(1-F7)*F16</f>
        <v>0.03685</v>
      </c>
      <c r="G17" s="9"/>
      <c r="H17" s="9">
        <f>(1-H7)*H16</f>
        <v>0.039061</v>
      </c>
      <c r="L17" s="9"/>
      <c r="N17" s="9"/>
      <c r="P17" s="9"/>
      <c r="R17" s="9"/>
      <c r="T17" s="9"/>
      <c r="V17" s="9"/>
      <c r="X17" s="9"/>
      <c r="Z17" s="9"/>
      <c r="AB17" s="9"/>
    </row>
    <row r="18" spans="1:28" ht="15" customHeight="1">
      <c r="A18" s="6" t="s">
        <v>15</v>
      </c>
      <c r="B18" s="30">
        <f>B13*B17+(1-B13)*B15</f>
        <v>0.047337218</v>
      </c>
      <c r="C18" s="30">
        <f>C13*C17+(1-C13)*C15</f>
        <v>0.05886743999999999</v>
      </c>
      <c r="D18" s="9">
        <f t="shared" si="0"/>
        <v>0.053102329</v>
      </c>
      <c r="E18" s="9"/>
      <c r="F18" s="9">
        <f>F13*F17+(1-F13)*F15</f>
        <v>0.05612375</v>
      </c>
      <c r="G18" s="9"/>
      <c r="H18" s="9">
        <f>H13*H17+(1-H13)*H15</f>
        <v>0.06157175</v>
      </c>
      <c r="L18" s="9"/>
      <c r="N18" s="9"/>
      <c r="O18" s="33"/>
      <c r="P18" s="27"/>
      <c r="R18" s="9"/>
      <c r="T18" s="9"/>
      <c r="V18" s="9"/>
      <c r="X18" s="9"/>
      <c r="Z18" s="9"/>
      <c r="AB18" s="9"/>
    </row>
    <row r="19" spans="1:28" ht="15" customHeight="1">
      <c r="A19" s="6" t="s">
        <v>16</v>
      </c>
      <c r="B19" s="30">
        <f>B18/(1-B7)</f>
        <v>0.0642296037991859</v>
      </c>
      <c r="C19" s="30">
        <f>C18/(1-C7)</f>
        <v>0.07987440976933513</v>
      </c>
      <c r="D19" s="9">
        <f t="shared" si="0"/>
        <v>0.07205200678426052</v>
      </c>
      <c r="E19" s="9"/>
      <c r="F19" s="9">
        <f>F18/(1-F7)</f>
        <v>0.07615162822252375</v>
      </c>
      <c r="G19" s="9"/>
      <c r="H19" s="9">
        <f>H18/(1-H7)</f>
        <v>0.08354375848032565</v>
      </c>
      <c r="L19" s="9"/>
      <c r="N19" s="9"/>
      <c r="P19" s="9"/>
      <c r="R19" s="9"/>
      <c r="T19" s="9"/>
      <c r="V19" s="9"/>
      <c r="X19" s="9"/>
      <c r="Z19" s="9"/>
      <c r="AB19" s="9"/>
    </row>
    <row r="20" spans="2:28" ht="15" customHeight="1">
      <c r="B20" s="30"/>
      <c r="C20" s="30"/>
      <c r="D20" s="9"/>
      <c r="E20" s="9"/>
      <c r="F20" s="9"/>
      <c r="G20" s="9"/>
      <c r="H20" s="9"/>
      <c r="L20" s="9"/>
      <c r="N20" s="9"/>
      <c r="P20" s="9"/>
      <c r="R20" s="9"/>
      <c r="T20" s="9"/>
      <c r="V20" s="9"/>
      <c r="X20" s="9"/>
      <c r="Z20" s="9"/>
      <c r="AB20" s="9"/>
    </row>
    <row r="21" spans="1:28" ht="15" customHeight="1">
      <c r="A21" s="26" t="s">
        <v>53</v>
      </c>
      <c r="B21" s="83">
        <f>(1+B19)/(1+B11)-1</f>
        <v>0.042748974915918</v>
      </c>
      <c r="C21" s="83">
        <f>(1+C19)/(1+C11)-1</f>
        <v>0.05807800290940146</v>
      </c>
      <c r="D21" s="51">
        <f t="shared" si="0"/>
        <v>0.05041348891265973</v>
      </c>
      <c r="E21" s="51"/>
      <c r="F21" s="51">
        <f>(1+F19)/(1+F11)-1</f>
        <v>0.05443036274987634</v>
      </c>
      <c r="G21" s="51"/>
      <c r="H21" s="51">
        <f>(1+H19)/(1+H11)-1</f>
        <v>0.06167328873243738</v>
      </c>
      <c r="L21" s="27"/>
      <c r="N21" s="27"/>
      <c r="O21" s="33"/>
      <c r="P21" s="27"/>
      <c r="R21" s="27"/>
      <c r="T21" s="27"/>
      <c r="V21" s="27"/>
      <c r="X21" s="27"/>
      <c r="Z21" s="27"/>
      <c r="AB21" s="27"/>
    </row>
    <row r="22" spans="2:28" ht="15" customHeight="1">
      <c r="B22" s="9"/>
      <c r="C22" s="9"/>
      <c r="D22" s="9"/>
      <c r="E22" s="9"/>
      <c r="F22" s="9"/>
      <c r="G22" s="9"/>
      <c r="H22" s="9"/>
      <c r="L22" s="9"/>
      <c r="N22" s="9"/>
      <c r="P22" s="9"/>
      <c r="R22" s="9"/>
      <c r="T22" s="9"/>
      <c r="X22" s="9"/>
      <c r="Z22" s="9"/>
      <c r="AB22" s="9"/>
    </row>
    <row r="23" spans="1:28" ht="15" customHeight="1">
      <c r="A23" s="54" t="s">
        <v>22</v>
      </c>
      <c r="B23" s="8">
        <f>B18/(1-0.2)</f>
        <v>0.0591715225</v>
      </c>
      <c r="C23" s="8">
        <f>C18/(1-0.2)</f>
        <v>0.07358429999999999</v>
      </c>
      <c r="D23" s="8">
        <f>D18/(1-0.2)</f>
        <v>0.06637791124999999</v>
      </c>
      <c r="E23" s="8"/>
      <c r="F23" s="8">
        <f>F18/(1-0.2)</f>
        <v>0.0701546875</v>
      </c>
      <c r="G23" s="8"/>
      <c r="H23" s="8">
        <f>H18/(1-0.2)</f>
        <v>0.0769646875</v>
      </c>
      <c r="I23" s="9"/>
      <c r="J23" s="9"/>
      <c r="K23" s="9"/>
      <c r="L23" s="9"/>
      <c r="M23" s="9"/>
      <c r="N23" s="9"/>
      <c r="O23" s="9"/>
      <c r="P23" s="9"/>
      <c r="Q23" s="9"/>
      <c r="R23" s="9"/>
      <c r="T23" s="9"/>
      <c r="V23" s="9"/>
      <c r="W23" s="9"/>
      <c r="X23" s="9"/>
      <c r="Y23" s="9"/>
      <c r="Z23" s="9"/>
      <c r="AB23" s="9"/>
    </row>
    <row r="24" spans="1:28" ht="15" customHeight="1">
      <c r="A24" s="26" t="s">
        <v>23</v>
      </c>
      <c r="B24" s="8">
        <f>(1+B23)/(1+B11)-1</f>
        <v>0.037792986968449904</v>
      </c>
      <c r="C24" s="8">
        <f>(1+C23)/(1+C11)-1</f>
        <v>0.051914854007446776</v>
      </c>
      <c r="D24" s="8">
        <f>(1+D23)/(1+D11)-1</f>
        <v>0.04485392048794834</v>
      </c>
      <c r="E24" s="51"/>
      <c r="F24" s="51">
        <f>(1+F23)/(1+F11)-1</f>
        <v>0.048554465510484146</v>
      </c>
      <c r="G24" s="51"/>
      <c r="H24" s="51">
        <f>(1+H23)/(1+H11)-1</f>
        <v>0.05522701107191863</v>
      </c>
      <c r="I24" s="9"/>
      <c r="J24" s="9"/>
      <c r="K24" s="9"/>
      <c r="L24" s="9"/>
      <c r="M24" s="9"/>
      <c r="N24" s="9"/>
      <c r="O24" s="9"/>
      <c r="P24" s="9"/>
      <c r="Q24" s="9"/>
      <c r="R24" s="9"/>
      <c r="T24" s="9"/>
      <c r="V24" s="9"/>
      <c r="W24" s="9"/>
      <c r="X24" s="9"/>
      <c r="Y24" s="9"/>
      <c r="Z24" s="9"/>
      <c r="AB24" s="9"/>
    </row>
    <row r="25" spans="4:8" ht="15" customHeight="1">
      <c r="D25" s="9"/>
      <c r="E25" s="9"/>
      <c r="F25" s="9"/>
      <c r="G25" s="9"/>
      <c r="H25" s="9"/>
    </row>
    <row r="26" spans="2:8" ht="15" customHeight="1">
      <c r="B26" s="9"/>
      <c r="C26" s="9"/>
      <c r="D26" s="9"/>
      <c r="E26" s="9"/>
      <c r="F26" s="9"/>
      <c r="G26" s="9"/>
      <c r="H26" s="9"/>
    </row>
    <row r="27" spans="2:8" ht="15" customHeight="1">
      <c r="B27" s="9"/>
      <c r="C27" s="9"/>
      <c r="D27" s="9"/>
      <c r="E27" s="9"/>
      <c r="F27" s="9"/>
      <c r="G27" s="9"/>
      <c r="H27" s="9"/>
    </row>
    <row r="28" spans="2:24" ht="15" customHeight="1">
      <c r="B28" s="9"/>
      <c r="C28" s="9"/>
      <c r="D28" s="9"/>
      <c r="E28" s="9"/>
      <c r="F28" s="9"/>
      <c r="X28" s="9"/>
    </row>
    <row r="29" spans="2:24" ht="15" customHeight="1">
      <c r="B29" s="9"/>
      <c r="C29" s="9"/>
      <c r="D29" s="9"/>
      <c r="E29" s="9"/>
      <c r="F29" s="9"/>
      <c r="G29" s="9"/>
      <c r="H29" s="9"/>
      <c r="X29" s="9"/>
    </row>
    <row r="30" spans="2:24" ht="15" customHeight="1">
      <c r="B30" s="9"/>
      <c r="C30" s="9"/>
      <c r="D30" s="9"/>
      <c r="E30" s="9"/>
      <c r="F30" s="9"/>
      <c r="G30" s="9"/>
      <c r="H30" s="9"/>
      <c r="X30" s="9"/>
    </row>
    <row r="31" spans="2:24" ht="15" customHeight="1">
      <c r="B31" s="9"/>
      <c r="C31" s="9"/>
      <c r="D31" s="9"/>
      <c r="E31" s="9"/>
      <c r="F31" s="9"/>
      <c r="G31" s="9"/>
      <c r="H31" s="9"/>
      <c r="X31" s="9"/>
    </row>
    <row r="32" spans="2:24" ht="15" customHeight="1">
      <c r="B32" s="9"/>
      <c r="C32" s="9"/>
      <c r="D32" s="9"/>
      <c r="E32" s="9"/>
      <c r="F32" s="9"/>
      <c r="X32" s="9"/>
    </row>
    <row r="33" spans="1:24" ht="15" customHeight="1">
      <c r="A33" s="26"/>
      <c r="D33" s="9"/>
      <c r="X33" s="9"/>
    </row>
    <row r="34" spans="1:4" ht="15" customHeight="1">
      <c r="A34" s="26"/>
      <c r="D34" s="9"/>
    </row>
    <row r="35" spans="2:8" ht="15" customHeight="1">
      <c r="B35" s="31"/>
      <c r="C35" s="31"/>
      <c r="D35" s="9"/>
      <c r="E35" s="9"/>
      <c r="F35" s="9"/>
      <c r="G35" s="9"/>
      <c r="H35" s="9"/>
    </row>
    <row r="36" spans="2:8" ht="15">
      <c r="B36" s="31"/>
      <c r="C36" s="31"/>
      <c r="D36" s="9"/>
      <c r="E36" s="9"/>
      <c r="F36" s="9"/>
      <c r="G36" s="9"/>
      <c r="H36" s="9"/>
    </row>
    <row r="37" spans="2:8" ht="15">
      <c r="B37" s="31"/>
      <c r="C37" s="31"/>
      <c r="D37" s="9"/>
      <c r="E37" s="9"/>
      <c r="F37" s="9"/>
      <c r="G37" s="9"/>
      <c r="H37" s="9"/>
    </row>
    <row r="38" spans="2:8" ht="15">
      <c r="B38" s="31"/>
      <c r="C38" s="31"/>
      <c r="D38" s="9"/>
      <c r="E38" s="9"/>
      <c r="F38" s="9"/>
      <c r="G38" s="9"/>
      <c r="H38" s="9"/>
    </row>
    <row r="40" spans="6:8" ht="15">
      <c r="F40" s="9"/>
      <c r="G40" s="9"/>
      <c r="H40" s="9"/>
    </row>
  </sheetData>
  <sheetProtection/>
  <mergeCells count="2">
    <mergeCell ref="F1:H1"/>
    <mergeCell ref="B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3"/>
  <sheetViews>
    <sheetView zoomScalePageLayoutView="0" workbookViewId="0" topLeftCell="A1">
      <selection activeCell="A1" sqref="A1"/>
    </sheetView>
  </sheetViews>
  <sheetFormatPr defaultColWidth="34.8515625" defaultRowHeight="15"/>
  <cols>
    <col min="1" max="1" width="50.7109375" style="14" customWidth="1"/>
    <col min="2" max="4" width="11.7109375" style="14" customWidth="1"/>
    <col min="5" max="5" width="9.7109375" style="14" customWidth="1"/>
    <col min="6" max="6" width="14.7109375" style="14" customWidth="1"/>
    <col min="7" max="7" width="11.7109375" style="14" customWidth="1"/>
    <col min="8" max="8" width="14.7109375" style="14" customWidth="1"/>
    <col min="9" max="12" width="12.7109375" style="14" customWidth="1"/>
    <col min="13" max="13" width="21.7109375" style="14" customWidth="1"/>
    <col min="14" max="14" width="17.7109375" style="14" customWidth="1"/>
    <col min="15" max="15" width="22.421875" style="14" customWidth="1"/>
    <col min="16" max="16" width="23.140625" style="14" customWidth="1"/>
    <col min="17" max="255" width="34.8515625" style="14" customWidth="1"/>
    <col min="256" max="16384" width="4.421875" style="14" customWidth="1"/>
  </cols>
  <sheetData>
    <row r="1" spans="1:8" ht="15" customHeight="1">
      <c r="A1" s="1" t="s">
        <v>0</v>
      </c>
      <c r="B1" s="88" t="s">
        <v>50</v>
      </c>
      <c r="C1" s="88"/>
      <c r="D1" s="88"/>
      <c r="F1" s="88" t="s">
        <v>54</v>
      </c>
      <c r="G1" s="88"/>
      <c r="H1" s="88"/>
    </row>
    <row r="2" spans="10:16" ht="15" customHeight="1">
      <c r="J2" s="29"/>
      <c r="M2" s="29"/>
      <c r="N2" s="29"/>
      <c r="O2" s="29"/>
      <c r="P2" s="29"/>
    </row>
    <row r="3" spans="1:8" ht="30">
      <c r="A3" s="24"/>
      <c r="B3" s="34" t="s">
        <v>1</v>
      </c>
      <c r="C3" s="34" t="s">
        <v>2</v>
      </c>
      <c r="D3" s="34" t="s">
        <v>45</v>
      </c>
      <c r="F3" s="49" t="s">
        <v>25</v>
      </c>
      <c r="H3" s="49" t="s">
        <v>24</v>
      </c>
    </row>
    <row r="4" ht="15" customHeight="1"/>
    <row r="5" spans="1:16" ht="15" customHeight="1">
      <c r="A5" s="14" t="s">
        <v>3</v>
      </c>
      <c r="B5" s="15">
        <v>0.028843999999999998</v>
      </c>
      <c r="C5" s="15">
        <v>0.028843999999999998</v>
      </c>
      <c r="D5" s="16">
        <f>C5</f>
        <v>0.028843999999999998</v>
      </c>
      <c r="E5" s="16"/>
      <c r="F5" s="16">
        <v>0.04</v>
      </c>
      <c r="G5" s="16"/>
      <c r="H5" s="15">
        <v>0.04</v>
      </c>
      <c r="I5" s="17"/>
      <c r="J5" s="17"/>
      <c r="M5" s="17"/>
      <c r="N5" s="17"/>
      <c r="O5" s="17"/>
      <c r="P5" s="17"/>
    </row>
    <row r="6" spans="1:16" ht="15" customHeight="1">
      <c r="A6" s="14" t="s">
        <v>4</v>
      </c>
      <c r="B6" s="15">
        <v>0.041544806392699134</v>
      </c>
      <c r="C6" s="15">
        <v>0.04789477639226618</v>
      </c>
      <c r="D6" s="16">
        <f>(B6+C6)/2</f>
        <v>0.04471979139248265</v>
      </c>
      <c r="E6" s="16"/>
      <c r="F6" s="10">
        <f>B6</f>
        <v>0.041544806392699134</v>
      </c>
      <c r="G6" s="84"/>
      <c r="H6" s="15">
        <v>0.04789477639226618</v>
      </c>
      <c r="I6" s="17"/>
      <c r="J6" s="17"/>
      <c r="M6" s="17"/>
      <c r="N6" s="17"/>
      <c r="O6" s="17"/>
      <c r="P6" s="17"/>
    </row>
    <row r="7" spans="1:16" ht="15" customHeight="1">
      <c r="A7" s="14" t="s">
        <v>5</v>
      </c>
      <c r="B7" s="15">
        <v>0.263</v>
      </c>
      <c r="C7" s="15">
        <v>0.263</v>
      </c>
      <c r="D7" s="16">
        <f>C7</f>
        <v>0.263</v>
      </c>
      <c r="E7" s="16"/>
      <c r="F7" s="16">
        <f>B7</f>
        <v>0.263</v>
      </c>
      <c r="G7" s="16"/>
      <c r="H7" s="15">
        <v>0.263</v>
      </c>
      <c r="I7" s="36"/>
      <c r="J7" s="17"/>
      <c r="K7" s="17"/>
      <c r="L7" s="17"/>
      <c r="M7" s="17"/>
      <c r="N7" s="17"/>
      <c r="O7" s="17"/>
      <c r="P7" s="17"/>
    </row>
    <row r="8" spans="1:16" ht="15" customHeight="1">
      <c r="A8" s="14" t="s">
        <v>6</v>
      </c>
      <c r="B8" s="23">
        <v>0.42</v>
      </c>
      <c r="C8" s="23">
        <v>0.54</v>
      </c>
      <c r="D8" s="21">
        <f>(B8+C8)/2</f>
        <v>0.48</v>
      </c>
      <c r="E8" s="18"/>
      <c r="F8" s="37">
        <v>0.27</v>
      </c>
      <c r="G8" s="18"/>
      <c r="H8" s="37">
        <v>0.44</v>
      </c>
      <c r="J8" s="38"/>
      <c r="K8" s="39"/>
      <c r="L8" s="39"/>
      <c r="M8" s="43"/>
      <c r="N8" s="43"/>
      <c r="O8" s="43"/>
      <c r="P8" s="43"/>
    </row>
    <row r="9" spans="1:16" ht="15" customHeight="1">
      <c r="A9" s="14" t="s">
        <v>7</v>
      </c>
      <c r="B9" s="15">
        <v>0.01225</v>
      </c>
      <c r="C9" s="15">
        <v>0.01225</v>
      </c>
      <c r="D9" s="16">
        <f>C9</f>
        <v>0.01225</v>
      </c>
      <c r="E9" s="16"/>
      <c r="F9" s="16">
        <v>0.005</v>
      </c>
      <c r="G9" s="16"/>
      <c r="H9" s="16">
        <v>0.005</v>
      </c>
      <c r="I9" s="17"/>
      <c r="J9" s="40"/>
      <c r="L9" s="39"/>
      <c r="M9" s="40"/>
      <c r="N9" s="40"/>
      <c r="O9" s="40"/>
      <c r="P9" s="40"/>
    </row>
    <row r="10" spans="1:16" ht="15" customHeight="1">
      <c r="A10" s="14" t="s">
        <v>27</v>
      </c>
      <c r="B10" s="41">
        <v>0.25669186000986316</v>
      </c>
      <c r="C10" s="41">
        <v>0.3825618644203491</v>
      </c>
      <c r="D10" s="18">
        <f>(B10+C10)/2</f>
        <v>0.31962686221510617</v>
      </c>
      <c r="E10" s="18"/>
      <c r="F10" s="18">
        <v>0.5</v>
      </c>
      <c r="G10" s="18"/>
      <c r="H10" s="18">
        <v>0.5</v>
      </c>
      <c r="I10" s="19"/>
      <c r="J10" s="42"/>
      <c r="L10" s="39"/>
      <c r="M10" s="42"/>
      <c r="N10" s="42"/>
      <c r="O10" s="42"/>
      <c r="P10" s="42"/>
    </row>
    <row r="11" spans="1:16" ht="15" customHeight="1">
      <c r="A11" s="14" t="s">
        <v>8</v>
      </c>
      <c r="B11" s="15">
        <v>0.019202345808650323</v>
      </c>
      <c r="C11" s="15">
        <v>0.019202345808650323</v>
      </c>
      <c r="D11" s="16">
        <f>C11</f>
        <v>0.019202345808650323</v>
      </c>
      <c r="E11" s="16"/>
      <c r="F11" s="16">
        <f>B11</f>
        <v>0.019202345808650323</v>
      </c>
      <c r="G11" s="16"/>
      <c r="H11" s="15">
        <v>0.019202345808650323</v>
      </c>
      <c r="I11" s="17"/>
      <c r="J11" s="40"/>
      <c r="L11" s="39"/>
      <c r="M11" s="40"/>
      <c r="N11" s="40"/>
      <c r="O11" s="40"/>
      <c r="P11" s="40"/>
    </row>
    <row r="12" spans="1:16" ht="15" customHeight="1">
      <c r="A12" s="14" t="s">
        <v>9</v>
      </c>
      <c r="B12" s="15">
        <f>B13-B5</f>
        <v>0.018256000000000005</v>
      </c>
      <c r="C12" s="15">
        <f>C13-C5</f>
        <v>0.018256000000000005</v>
      </c>
      <c r="D12" s="16">
        <f>C12</f>
        <v>0.018256000000000005</v>
      </c>
      <c r="E12" s="16"/>
      <c r="F12" s="16">
        <f>B12</f>
        <v>0.018256000000000005</v>
      </c>
      <c r="G12" s="16"/>
      <c r="H12" s="15">
        <v>0.018256000000000005</v>
      </c>
      <c r="I12" s="17"/>
      <c r="J12" s="40"/>
      <c r="L12" s="39"/>
      <c r="M12" s="40"/>
      <c r="N12" s="40"/>
      <c r="O12" s="40"/>
      <c r="P12" s="40"/>
    </row>
    <row r="13" spans="1:16" ht="15" customHeight="1">
      <c r="A13" s="14" t="s">
        <v>17</v>
      </c>
      <c r="B13" s="15">
        <v>0.0471</v>
      </c>
      <c r="C13" s="15">
        <v>0.0471</v>
      </c>
      <c r="D13" s="16">
        <f>C13</f>
        <v>0.0471</v>
      </c>
      <c r="E13" s="16"/>
      <c r="F13" s="16">
        <f>B13</f>
        <v>0.0471</v>
      </c>
      <c r="G13" s="16"/>
      <c r="H13" s="15">
        <v>0.0471</v>
      </c>
      <c r="I13" s="17"/>
      <c r="J13" s="40"/>
      <c r="L13" s="39"/>
      <c r="M13" s="40"/>
      <c r="N13" s="40"/>
      <c r="O13" s="40"/>
      <c r="P13" s="40"/>
    </row>
    <row r="14" spans="1:16" ht="15" customHeight="1">
      <c r="A14" s="14" t="s">
        <v>11</v>
      </c>
      <c r="B14" s="19">
        <v>0.6063114929402675</v>
      </c>
      <c r="C14" s="22">
        <v>0.6796377361526164</v>
      </c>
      <c r="D14" s="18">
        <f>(B14+C14)/2</f>
        <v>0.6429746145464419</v>
      </c>
      <c r="E14" s="18"/>
      <c r="F14" s="18">
        <f>F8*(1+(1-F7))</f>
        <v>0.4689900000000001</v>
      </c>
      <c r="G14" s="18"/>
      <c r="H14" s="18">
        <f>H8*(1+(1-H7))</f>
        <v>0.7642800000000001</v>
      </c>
      <c r="I14" s="19"/>
      <c r="J14" s="43"/>
      <c r="L14" s="39"/>
      <c r="M14" s="43"/>
      <c r="N14" s="43"/>
      <c r="O14" s="43"/>
      <c r="P14" s="43"/>
    </row>
    <row r="15" spans="1:16" ht="15" customHeight="1">
      <c r="A15" s="14" t="s">
        <v>12</v>
      </c>
      <c r="B15" s="15">
        <f>B5+B14*B6+B9</f>
        <v>0.06628309358787178</v>
      </c>
      <c r="C15" s="15">
        <f>C5+C14*C6+C9</f>
        <v>0.07364509740077556</v>
      </c>
      <c r="D15" s="16">
        <f>(B15+C15)/2</f>
        <v>0.06996409549432367</v>
      </c>
      <c r="E15" s="15"/>
      <c r="F15" s="15">
        <f>F5+F14*F6+F9</f>
        <v>0.06448409875011198</v>
      </c>
      <c r="G15" s="15"/>
      <c r="H15" s="15">
        <f>H5+H14*H6+H9</f>
        <v>0.0816050197010812</v>
      </c>
      <c r="I15" s="25"/>
      <c r="J15" s="25"/>
      <c r="M15" s="25"/>
      <c r="N15" s="25"/>
      <c r="O15" s="25"/>
      <c r="P15" s="25"/>
    </row>
    <row r="16" spans="1:16" ht="15" customHeight="1">
      <c r="A16" s="14" t="s">
        <v>13</v>
      </c>
      <c r="B16" s="15">
        <f>B5+B12</f>
        <v>0.0471</v>
      </c>
      <c r="C16" s="15">
        <f>C5+C12</f>
        <v>0.0471</v>
      </c>
      <c r="D16" s="16">
        <f>(B16+C16)/2</f>
        <v>0.0471</v>
      </c>
      <c r="E16" s="15"/>
      <c r="F16" s="15">
        <f>F5+F12</f>
        <v>0.058256</v>
      </c>
      <c r="G16" s="15"/>
      <c r="H16" s="15">
        <f>H5+H12</f>
        <v>0.058256</v>
      </c>
      <c r="I16" s="25"/>
      <c r="J16" s="25"/>
      <c r="M16" s="25"/>
      <c r="N16" s="25"/>
      <c r="O16" s="25"/>
      <c r="P16" s="25"/>
    </row>
    <row r="17" spans="1:16" ht="15" customHeight="1">
      <c r="A17" s="14" t="s">
        <v>14</v>
      </c>
      <c r="B17" s="15">
        <f>(1-B7)*B16</f>
        <v>0.0347127</v>
      </c>
      <c r="C17" s="15">
        <f>(1-C7)*C16</f>
        <v>0.0347127</v>
      </c>
      <c r="D17" s="16">
        <f>(B17+C17)/2</f>
        <v>0.0347127</v>
      </c>
      <c r="E17" s="15"/>
      <c r="F17" s="15">
        <f>(1-F7)*F16</f>
        <v>0.042934672</v>
      </c>
      <c r="G17" s="15"/>
      <c r="H17" s="15">
        <f>(1-H7)*H16</f>
        <v>0.042934672</v>
      </c>
      <c r="I17" s="25"/>
      <c r="J17" s="25"/>
      <c r="M17" s="25"/>
      <c r="N17" s="25"/>
      <c r="O17" s="25"/>
      <c r="P17" s="25"/>
    </row>
    <row r="18" spans="1:16" ht="15" customHeight="1">
      <c r="A18" s="21" t="s">
        <v>15</v>
      </c>
      <c r="B18" s="15">
        <f>C10*B17+(1-C10)*B15</f>
        <v>0.05420546495641132</v>
      </c>
      <c r="C18" s="15">
        <f>B10*C17+(1-B10)*C15</f>
        <v>0.06365146789732731</v>
      </c>
      <c r="D18" s="15">
        <f>(B18+C18)/2</f>
        <v>0.058928466426869316</v>
      </c>
      <c r="E18" s="15"/>
      <c r="F18" s="15">
        <f>H10*F17+(1-H10)*F15</f>
        <v>0.053709385375055985</v>
      </c>
      <c r="G18" s="15"/>
      <c r="H18" s="15">
        <f>F10*H17+(1-F10)*H15</f>
        <v>0.0622698458505406</v>
      </c>
      <c r="I18" s="25"/>
      <c r="J18" s="25"/>
      <c r="M18" s="25"/>
      <c r="N18" s="25"/>
      <c r="O18" s="25"/>
      <c r="P18" s="25"/>
    </row>
    <row r="19" spans="1:16" ht="15" customHeight="1">
      <c r="A19" s="21" t="s">
        <v>28</v>
      </c>
      <c r="B19" s="16">
        <f>B18/(1-B7)</f>
        <v>0.07354879912674535</v>
      </c>
      <c r="C19" s="16">
        <f>C18/(1-C7)</f>
        <v>0.08636562808321209</v>
      </c>
      <c r="D19" s="15">
        <f aca="true" t="shared" si="0" ref="D19:D24">(B19+C19)/2</f>
        <v>0.07995721360497872</v>
      </c>
      <c r="E19" s="16"/>
      <c r="F19" s="16">
        <f>F18/(1-F7)</f>
        <v>0.07287569250346809</v>
      </c>
      <c r="G19" s="16"/>
      <c r="H19" s="16">
        <f>H18/(1-H7)</f>
        <v>0.08449097130331154</v>
      </c>
      <c r="I19" s="17"/>
      <c r="J19" s="17"/>
      <c r="M19" s="17"/>
      <c r="N19" s="17"/>
      <c r="O19" s="17"/>
      <c r="P19" s="17"/>
    </row>
    <row r="20" spans="1:16" ht="15" customHeight="1">
      <c r="A20" s="14" t="s">
        <v>18</v>
      </c>
      <c r="B20" s="15">
        <f>+(1+B15)/(1+B11)-1</f>
        <v>0.04619371999371413</v>
      </c>
      <c r="C20" s="15">
        <f>+(1+C15)/(1+C11)-1</f>
        <v>0.05341701951139988</v>
      </c>
      <c r="D20" s="15">
        <f t="shared" si="0"/>
        <v>0.049805369752557005</v>
      </c>
      <c r="E20" s="15"/>
      <c r="F20" s="15">
        <f>+(1+F15)/(1+F11)-1</f>
        <v>0.0444286192311838</v>
      </c>
      <c r="G20" s="15"/>
      <c r="H20" s="15">
        <f>+(1+H15)/(1+H11)-1</f>
        <v>0.06122697239567243</v>
      </c>
      <c r="I20" s="25"/>
      <c r="J20" s="25"/>
      <c r="M20" s="25"/>
      <c r="N20" s="25"/>
      <c r="O20" s="25"/>
      <c r="P20" s="25"/>
    </row>
    <row r="21" spans="1:16" ht="15" customHeight="1">
      <c r="A21" s="14" t="s">
        <v>19</v>
      </c>
      <c r="B21" s="15">
        <f>(1+B17)/(1+B11)-1</f>
        <v>0.015218130389057949</v>
      </c>
      <c r="C21" s="15">
        <f>(1+C17)/(1+C11)-1</f>
        <v>0.015218130389057949</v>
      </c>
      <c r="D21" s="15">
        <f t="shared" si="0"/>
        <v>0.015218130389057949</v>
      </c>
      <c r="E21" s="15"/>
      <c r="F21" s="15">
        <f>(1+F17)/(1+F11)-1</f>
        <v>0.0232851958091993</v>
      </c>
      <c r="G21" s="15"/>
      <c r="H21" s="15">
        <f>(1+H17)/(1+H11)-1</f>
        <v>0.0232851958091993</v>
      </c>
      <c r="I21" s="25"/>
      <c r="J21" s="25"/>
      <c r="M21" s="25"/>
      <c r="N21" s="25"/>
      <c r="O21" s="25"/>
      <c r="P21" s="25"/>
    </row>
    <row r="22" spans="1:16" ht="15" customHeight="1">
      <c r="A22" s="14" t="s">
        <v>20</v>
      </c>
      <c r="B22" s="15">
        <f>C10*B21+(1-C10)*B20</f>
        <v>0.03434364068303728</v>
      </c>
      <c r="C22" s="15">
        <f>B10*C21+(1-B10)*C20</f>
        <v>0.0436116756122754</v>
      </c>
      <c r="D22" s="15">
        <f t="shared" si="0"/>
        <v>0.038977658147656344</v>
      </c>
      <c r="E22" s="15"/>
      <c r="F22" s="15">
        <f>F10*F21+(1-F10)*F20</f>
        <v>0.03385690752019155</v>
      </c>
      <c r="G22" s="15"/>
      <c r="H22" s="15">
        <f>H10*H21+(1-H10)*H20</f>
        <v>0.042256084102435865</v>
      </c>
      <c r="I22" s="25"/>
      <c r="J22" s="25"/>
      <c r="M22" s="25"/>
      <c r="N22" s="25"/>
      <c r="O22" s="25"/>
      <c r="P22" s="25"/>
    </row>
    <row r="23" spans="2:8" ht="15" customHeight="1">
      <c r="B23" s="15"/>
      <c r="C23" s="15"/>
      <c r="D23" s="15"/>
      <c r="E23" s="21"/>
      <c r="F23" s="16"/>
      <c r="G23" s="21"/>
      <c r="H23" s="16"/>
    </row>
    <row r="24" spans="1:16" ht="15" customHeight="1">
      <c r="A24" s="1" t="s">
        <v>21</v>
      </c>
      <c r="B24" s="52">
        <f>(1+B19)/(1+B11)-1</f>
        <v>0.05332253555104982</v>
      </c>
      <c r="C24" s="52">
        <f>(1+C19)/(1+C11)-1</f>
        <v>0.06589788823658305</v>
      </c>
      <c r="D24" s="52">
        <f t="shared" si="0"/>
        <v>0.059610211893816434</v>
      </c>
      <c r="E24" s="53"/>
      <c r="F24" s="52">
        <f>(1+F19)/(1+F11)-1</f>
        <v>0.05266211063538373</v>
      </c>
      <c r="G24" s="53"/>
      <c r="H24" s="52">
        <f>(1+H19)/(1+H11)-1</f>
        <v>0.06405855104548475</v>
      </c>
      <c r="I24" s="45"/>
      <c r="J24" s="46"/>
      <c r="M24" s="46"/>
      <c r="N24" s="46"/>
      <c r="O24" s="46"/>
      <c r="P24" s="46"/>
    </row>
    <row r="25" spans="1:16" ht="15" customHeight="1">
      <c r="A25" s="1"/>
      <c r="B25" s="15"/>
      <c r="C25" s="15"/>
      <c r="D25" s="44"/>
      <c r="E25" s="44"/>
      <c r="F25" s="15"/>
      <c r="G25" s="44"/>
      <c r="H25" s="15"/>
      <c r="I25" s="45"/>
      <c r="J25" s="46"/>
      <c r="M25" s="46"/>
      <c r="N25" s="46"/>
      <c r="O25" s="46"/>
      <c r="P25" s="46"/>
    </row>
    <row r="26" spans="1:16" ht="15" customHeight="1">
      <c r="A26" s="21" t="s">
        <v>22</v>
      </c>
      <c r="B26" s="15">
        <f>B18/(1-0.2)</f>
        <v>0.06775683119551415</v>
      </c>
      <c r="C26" s="15">
        <f>C18/(1-0.2)</f>
        <v>0.07956433487165913</v>
      </c>
      <c r="D26" s="15">
        <f>D18/(1-0.2)</f>
        <v>0.07366058303358664</v>
      </c>
      <c r="E26" s="15"/>
      <c r="F26" s="15">
        <f>F18/(1-0.2)</f>
        <v>0.06713673171881998</v>
      </c>
      <c r="G26" s="16"/>
      <c r="H26" s="15">
        <f>H18/(1-0.2)</f>
        <v>0.07783730731317574</v>
      </c>
      <c r="J26" s="46"/>
      <c r="K26" s="46"/>
      <c r="L26" s="46"/>
      <c r="M26" s="46"/>
      <c r="N26" s="46"/>
      <c r="O26" s="46"/>
      <c r="P26" s="46"/>
    </row>
    <row r="27" spans="1:16" ht="15" customHeight="1">
      <c r="A27" s="1" t="s">
        <v>23</v>
      </c>
      <c r="B27" s="15">
        <f>(1+B26)/(1+B11)-1</f>
        <v>0.0476396915553996</v>
      </c>
      <c r="C27" s="15">
        <f>(1+C26)/(1+C11)-1</f>
        <v>0.059224735216947044</v>
      </c>
      <c r="D27" s="15">
        <f>(1+D26)/(1+D11)-1</f>
        <v>0.05343221338617332</v>
      </c>
      <c r="E27" s="52"/>
      <c r="F27" s="52">
        <f>(1+F26)/(1+F11)-1</f>
        <v>0.04703127510184246</v>
      </c>
      <c r="G27" s="53"/>
      <c r="H27" s="52">
        <f>(1+H26)/(1+H11)-1</f>
        <v>0.05753024582964783</v>
      </c>
      <c r="I27" s="45"/>
      <c r="J27" s="46"/>
      <c r="K27" s="46"/>
      <c r="L27" s="46"/>
      <c r="M27" s="46"/>
      <c r="N27" s="46"/>
      <c r="O27" s="46"/>
      <c r="P27" s="46"/>
    </row>
    <row r="28" spans="1:16" ht="15" customHeight="1">
      <c r="A28" s="1"/>
      <c r="B28" s="16"/>
      <c r="C28" s="16"/>
      <c r="D28" s="21"/>
      <c r="E28" s="21"/>
      <c r="F28" s="15"/>
      <c r="G28" s="21"/>
      <c r="H28" s="15"/>
      <c r="J28" s="17"/>
      <c r="M28" s="17"/>
      <c r="N28" s="17"/>
      <c r="P28" s="17"/>
    </row>
    <row r="29" spans="2:8" ht="15" customHeight="1">
      <c r="B29" s="35"/>
      <c r="C29" s="35"/>
      <c r="D29" s="35"/>
      <c r="E29" s="35"/>
      <c r="F29" s="35"/>
      <c r="G29" s="21"/>
      <c r="H29" s="35"/>
    </row>
    <row r="30" spans="2:8" ht="15" customHeight="1">
      <c r="B30" s="15"/>
      <c r="C30" s="15"/>
      <c r="D30" s="15"/>
      <c r="E30" s="15"/>
      <c r="F30" s="15"/>
      <c r="G30" s="15"/>
      <c r="H30" s="15"/>
    </row>
    <row r="31" spans="2:15" ht="15" customHeight="1">
      <c r="B31" s="35"/>
      <c r="C31" s="35"/>
      <c r="D31" s="35"/>
      <c r="E31" s="35"/>
      <c r="F31" s="35"/>
      <c r="G31" s="21"/>
      <c r="H31" s="35"/>
      <c r="N31" s="17"/>
      <c r="O31" s="17"/>
    </row>
    <row r="32" spans="2:8" ht="15" customHeight="1">
      <c r="B32" s="35"/>
      <c r="C32" s="35"/>
      <c r="D32" s="21"/>
      <c r="E32" s="21"/>
      <c r="F32" s="21"/>
      <c r="G32" s="21"/>
      <c r="H32" s="21"/>
    </row>
    <row r="33" spans="2:15" ht="15">
      <c r="B33" s="15"/>
      <c r="C33" s="15"/>
      <c r="D33" s="21"/>
      <c r="E33" s="21"/>
      <c r="F33" s="21"/>
      <c r="G33" s="21"/>
      <c r="H33" s="21"/>
      <c r="J33" s="17"/>
      <c r="M33" s="17"/>
      <c r="N33" s="17"/>
      <c r="O33" s="17"/>
    </row>
    <row r="34" spans="2:8" ht="15">
      <c r="B34" s="15"/>
      <c r="C34" s="15"/>
      <c r="D34" s="21"/>
      <c r="E34" s="21"/>
      <c r="F34" s="16"/>
      <c r="G34" s="16"/>
      <c r="H34" s="16"/>
    </row>
    <row r="35" spans="2:16" ht="15">
      <c r="B35" s="16"/>
      <c r="C35" s="16"/>
      <c r="D35" s="16"/>
      <c r="E35" s="16"/>
      <c r="F35" s="16"/>
      <c r="G35" s="16"/>
      <c r="H35" s="16"/>
      <c r="I35" s="17"/>
      <c r="J35" s="17"/>
      <c r="K35" s="17"/>
      <c r="L35" s="17"/>
      <c r="M35" s="17"/>
      <c r="N35" s="17"/>
      <c r="O35" s="17"/>
      <c r="P35" s="17"/>
    </row>
    <row r="36" spans="2:16" ht="15">
      <c r="B36" s="16"/>
      <c r="C36" s="16"/>
      <c r="D36" s="16"/>
      <c r="E36" s="16"/>
      <c r="F36" s="16"/>
      <c r="G36" s="16"/>
      <c r="H36" s="15"/>
      <c r="I36" s="17"/>
      <c r="J36" s="17"/>
      <c r="K36" s="17"/>
      <c r="L36" s="17"/>
      <c r="M36" s="17"/>
      <c r="N36" s="17"/>
      <c r="O36" s="17"/>
      <c r="P36" s="17"/>
    </row>
    <row r="37" spans="2:8" ht="15">
      <c r="B37" s="21"/>
      <c r="C37" s="21"/>
      <c r="D37" s="21"/>
      <c r="E37" s="21"/>
      <c r="F37" s="21"/>
      <c r="G37" s="21"/>
      <c r="H37" s="15"/>
    </row>
    <row r="38" spans="2:8" ht="15">
      <c r="B38" s="21"/>
      <c r="C38" s="21"/>
      <c r="D38" s="21"/>
      <c r="E38" s="21"/>
      <c r="F38" s="21"/>
      <c r="G38" s="21"/>
      <c r="H38" s="15"/>
    </row>
    <row r="39" spans="2:8" ht="15">
      <c r="B39" s="21"/>
      <c r="C39" s="21"/>
      <c r="D39" s="21"/>
      <c r="E39" s="21"/>
      <c r="F39" s="21"/>
      <c r="G39" s="21"/>
      <c r="H39" s="15"/>
    </row>
    <row r="40" spans="2:8" ht="15">
      <c r="B40" s="16"/>
      <c r="C40" s="16"/>
      <c r="D40" s="21"/>
      <c r="E40" s="21"/>
      <c r="F40" s="21"/>
      <c r="G40" s="21"/>
      <c r="H40" s="16"/>
    </row>
    <row r="41" spans="2:8" ht="15">
      <c r="B41" s="21"/>
      <c r="C41" s="21"/>
      <c r="D41" s="21"/>
      <c r="E41" s="21"/>
      <c r="F41" s="21"/>
      <c r="G41" s="21"/>
      <c r="H41" s="15"/>
    </row>
    <row r="42" spans="2:8" ht="15">
      <c r="B42" s="21"/>
      <c r="C42" s="21"/>
      <c r="D42" s="21"/>
      <c r="E42" s="21"/>
      <c r="F42" s="21"/>
      <c r="G42" s="21"/>
      <c r="H42" s="15"/>
    </row>
    <row r="43" spans="2:8" ht="15">
      <c r="B43" s="21"/>
      <c r="C43" s="21"/>
      <c r="D43" s="21"/>
      <c r="E43" s="21"/>
      <c r="F43" s="21"/>
      <c r="G43" s="21"/>
      <c r="H43" s="15"/>
    </row>
    <row r="44" spans="2:8" ht="15">
      <c r="B44" s="21"/>
      <c r="C44" s="21"/>
      <c r="D44" s="21"/>
      <c r="E44" s="21"/>
      <c r="F44" s="21"/>
      <c r="G44" s="21"/>
      <c r="H44" s="15"/>
    </row>
    <row r="45" spans="2:8" ht="15">
      <c r="B45" s="21"/>
      <c r="C45" s="21"/>
      <c r="D45" s="21"/>
      <c r="E45" s="21"/>
      <c r="F45" s="21"/>
      <c r="G45" s="21"/>
      <c r="H45" s="16"/>
    </row>
    <row r="46" spans="2:8" ht="15">
      <c r="B46" s="21"/>
      <c r="C46" s="21"/>
      <c r="D46" s="21"/>
      <c r="E46" s="21"/>
      <c r="F46" s="21"/>
      <c r="G46" s="21"/>
      <c r="H46" s="15"/>
    </row>
    <row r="47" spans="2:8" ht="15">
      <c r="B47" s="21"/>
      <c r="C47" s="21"/>
      <c r="D47" s="21"/>
      <c r="E47" s="21"/>
      <c r="F47" s="21"/>
      <c r="G47" s="21"/>
      <c r="H47" s="15"/>
    </row>
    <row r="48" spans="2:8" ht="15">
      <c r="B48" s="21"/>
      <c r="C48" s="21"/>
      <c r="D48" s="21"/>
      <c r="E48" s="21"/>
      <c r="F48" s="21"/>
      <c r="G48" s="21"/>
      <c r="H48" s="15"/>
    </row>
    <row r="49" spans="2:8" ht="15">
      <c r="B49" s="21"/>
      <c r="C49" s="21"/>
      <c r="D49" s="21"/>
      <c r="E49" s="21"/>
      <c r="F49" s="21"/>
      <c r="G49" s="21"/>
      <c r="H49" s="15"/>
    </row>
    <row r="50" spans="2:8" ht="15">
      <c r="B50" s="21"/>
      <c r="C50" s="21"/>
      <c r="D50" s="21"/>
      <c r="E50" s="21"/>
      <c r="F50" s="21"/>
      <c r="G50" s="21"/>
      <c r="H50" s="15"/>
    </row>
    <row r="51" spans="2:8" ht="15">
      <c r="B51" s="21"/>
      <c r="C51" s="21"/>
      <c r="D51" s="21"/>
      <c r="E51" s="21"/>
      <c r="F51" s="21"/>
      <c r="G51" s="21"/>
      <c r="H51" s="35"/>
    </row>
    <row r="52" spans="2:8" ht="15">
      <c r="B52" s="21"/>
      <c r="C52" s="21"/>
      <c r="D52" s="21"/>
      <c r="E52" s="21"/>
      <c r="F52" s="21"/>
      <c r="G52" s="21"/>
      <c r="H52" s="15"/>
    </row>
    <row r="53" ht="15.75">
      <c r="H53" s="47"/>
    </row>
  </sheetData>
  <sheetProtection/>
  <mergeCells count="2">
    <mergeCell ref="F1:H1"/>
    <mergeCell ref="B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Energimyndigheten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Göran Ek</dc:creator>
  <cp:keywords/>
  <dc:description/>
  <cp:lastModifiedBy>Roland Forsberg</cp:lastModifiedBy>
  <cp:lastPrinted>2011-09-30T08:14:42Z</cp:lastPrinted>
  <dcterms:created xsi:type="dcterms:W3CDTF">2011-02-28T16:06:33Z</dcterms:created>
  <dcterms:modified xsi:type="dcterms:W3CDTF">2011-09-30T08:47:31Z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leName">
    <vt:lpwstr/>
  </property>
</Properties>
</file>